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<sst xmlns="http://schemas.openxmlformats.org/spreadsheetml/2006/main" count="159" uniqueCount="113">
  <si>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</si>
  <si>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</si>
  <si>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</si>
  <si>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</si>
  <si>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</si>
  <si>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</si>
  <si>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</si>
  <si>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</si>
  <si>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</si>
  <si>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</si>
  <si>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</si>
  <si>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</si>
  <si>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</si>
  <si>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</si>
  <si>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</si>
  <si>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</si>
  <si>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</si>
  <si>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</si>
  <si>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</si>
  <si>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</si>
  <si>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</si>
  <si>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</si>
  <si>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</si>
  <si>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</si>
  <si>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</si>
  <si>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</si>
  <si>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</si>
  <si>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</si>
  <si>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</si>
  <si>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</si>
  <si>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</si>
  <si>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</si>
  <si>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</si>
  <si>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</si>
  <si>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</si>
  <si>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</si>
  <si>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</si>
  <si>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</si>
  <si>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</si>
  <si>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</si>
  <si>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</si>
  <si>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</si>
  <si>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</si>
  <si>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</si>
  <si>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</si>
  <si>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</si>
  <si>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</si>
  <si>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</si>
  <si>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</si>
  <si>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</si>
  <si>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</si>
  <si>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</si>
  <si>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</si>
  <si>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</si>
  <si>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</si>
  <si>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</si>
  <si>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</si>
  <si>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</si>
  <si>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</si>
  <si>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</si>
  <si>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</si>
  <si>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</si>
  <si>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</si>
  <si>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</si>
  <si>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</si>
  <si>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</si>
  <si>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</si>
  <si>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</si>
  <si>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</si>
  <si>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</si>
  <si>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</si>
  <si>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</si>
  <si>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</si>
  <si>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</si>
  <si>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</si>
  <si>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</si>
  <si>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</si>
  <si>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</si>
  <si>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</si>
  <si>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</si>
  <si>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</si>
  <si>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</si>
  <si>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</si>
  <si>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</si>
  <si>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</si>
  <si>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</si>
  <si>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</si>
  <si>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</si>
  <si>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</si>
  <si>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</si>
  <si>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</si>
  <si>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</si>
  <si>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</si>
  <si>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</si>
  <si>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</si>
  <si>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</si>
  <si>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</si>
  <si>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</si>
  <si>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</si>
  <si>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</si>
  <si>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</si>
  <si>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</si>
  <si>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</si>
  <si>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</si>
  <si>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</si>
  <si>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</si>
  <si>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</si>
  <si>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</si>
  <si>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</si>
  <si>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</si>
  <si>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</si>
  <si>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</si>
  <si>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27.10.2014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</si>
</sst>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35577103"/>
        <c:axId val="4154876"/>
      </c:bar3DChart>
      <c:catAx>
        <c:axId val="3557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54876"/>
        <c:crosses val="autoZero"/>
        <c:auto val="1"/>
        <c:lblOffset val="100"/>
        <c:tickLblSkip val="1"/>
        <c:noMultiLvlLbl val="0"/>
      </c:catAx>
      <c:valAx>
        <c:axId val="4154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771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17620141"/>
        <c:axId val="21316978"/>
      </c:bar3DChart>
      <c:catAx>
        <c:axId val="1762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16978"/>
        <c:crosses val="autoZero"/>
        <c:auto val="1"/>
        <c:lblOffset val="100"/>
        <c:tickLblSkip val="1"/>
        <c:noMultiLvlLbl val="0"/>
      </c:catAx>
      <c:valAx>
        <c:axId val="21316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0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3803"/>
        <c:axId val="323256"/>
      </c:bar3DChart>
      <c:catAx>
        <c:axId val="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256"/>
        <c:crosses val="autoZero"/>
        <c:auto val="1"/>
        <c:lblOffset val="100"/>
        <c:tickLblSkip val="1"/>
        <c:noMultiLvlLbl val="0"/>
      </c:catAx>
      <c:valAx>
        <c:axId val="323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27476761"/>
        <c:axId val="53823310"/>
      </c:bar3DChart>
      <c:catAx>
        <c:axId val="2747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23310"/>
        <c:crosses val="autoZero"/>
        <c:auto val="1"/>
        <c:lblOffset val="100"/>
        <c:tickLblSkip val="1"/>
        <c:noMultiLvlLbl val="0"/>
      </c:catAx>
      <c:valAx>
        <c:axId val="5382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767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11578599"/>
        <c:axId val="44656820"/>
      </c:bar3DChart>
      <c:catAx>
        <c:axId val="1157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56820"/>
        <c:crosses val="autoZero"/>
        <c:auto val="1"/>
        <c:lblOffset val="100"/>
        <c:tickLblSkip val="2"/>
        <c:noMultiLvlLbl val="0"/>
      </c:catAx>
      <c:valAx>
        <c:axId val="44656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8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37733317"/>
        <c:axId val="53215338"/>
      </c:bar3DChart>
      <c:catAx>
        <c:axId val="3773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15338"/>
        <c:crosses val="autoZero"/>
        <c:auto val="1"/>
        <c:lblOffset val="100"/>
        <c:tickLblSkip val="1"/>
        <c:noMultiLvlLbl val="0"/>
      </c:catAx>
      <c:valAx>
        <c:axId val="53215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27009843"/>
        <c:axId val="14135280"/>
      </c:bar3DChart>
      <c:catAx>
        <c:axId val="2700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35280"/>
        <c:crosses val="autoZero"/>
        <c:auto val="1"/>
        <c:lblOffset val="100"/>
        <c:tickLblSkip val="1"/>
        <c:noMultiLvlLbl val="0"/>
      </c:catAx>
      <c:valAx>
        <c:axId val="14135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0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60648113"/>
        <c:axId val="54815942"/>
      </c:bar3DChart>
      <c:catAx>
        <c:axId val="6064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15942"/>
        <c:crosses val="autoZero"/>
        <c:auto val="1"/>
        <c:lblOffset val="100"/>
        <c:tickLblSkip val="1"/>
        <c:noMultiLvlLbl val="0"/>
      </c:catAx>
      <c:valAx>
        <c:axId val="54815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81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28843455"/>
        <c:axId val="35774572"/>
      </c:bar3DChart>
      <c:catAx>
        <c:axId val="2884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74572"/>
        <c:crosses val="autoZero"/>
        <c:auto val="1"/>
        <c:lblOffset val="100"/>
        <c:tickLblSkip val="1"/>
        <c:noMultiLvlLbl val="0"/>
      </c:catAx>
      <c:valAx>
        <c:axId val="3577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3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</f>
        <v>218832.41</v>
      </c>
      <c r="E6" s="3">
        <f>D6/D137*100</f>
        <v>44.16639902657787</v>
      </c>
      <c r="F6" s="3">
        <f>D6/B6*100</f>
        <v>93.57242793039721</v>
      </c>
      <c r="G6" s="3">
        <f aca="true" t="shared" si="0" ref="G6:G41">D6/C6*100</f>
        <v>79.50669911861638</v>
      </c>
      <c r="H6" s="3">
        <f>B6-D6</f>
        <v>15031.790000000008</v>
      </c>
      <c r="I6" s="3">
        <f aca="true" t="shared" si="1" ref="I6:I41">C6-D6</f>
        <v>56405.29000000001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</f>
        <v>181773.79999999993</v>
      </c>
      <c r="E7" s="1">
        <f>D7/D6*100</f>
        <v>83.06530097621277</v>
      </c>
      <c r="F7" s="1">
        <f>D7/B7*100</f>
        <v>94.78493025681132</v>
      </c>
      <c r="G7" s="1">
        <f t="shared" si="0"/>
        <v>84.11088504530747</v>
      </c>
      <c r="H7" s="1">
        <f>B7-D7</f>
        <v>10001.20000000007</v>
      </c>
      <c r="I7" s="1">
        <f t="shared" si="1"/>
        <v>34338.300000000076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</f>
        <v>23.8</v>
      </c>
      <c r="E8" s="12">
        <f>D8/D6*100</f>
        <v>0.010875902705636702</v>
      </c>
      <c r="F8" s="1">
        <f>D8/B8*100</f>
        <v>53.36322869955157</v>
      </c>
      <c r="G8" s="1">
        <f t="shared" si="0"/>
        <v>53.36322869955157</v>
      </c>
      <c r="H8" s="1">
        <f aca="true" t="shared" si="2" ref="H8:H41">B8-D8</f>
        <v>20.8</v>
      </c>
      <c r="I8" s="1">
        <f t="shared" si="1"/>
        <v>20.8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</f>
        <v>13096.7</v>
      </c>
      <c r="E9" s="1">
        <f>D9/D6*100</f>
        <v>5.984808191803034</v>
      </c>
      <c r="F9" s="1">
        <f aca="true" t="shared" si="3" ref="F9:F39">D9/B9*100</f>
        <v>95.80474316396248</v>
      </c>
      <c r="G9" s="1">
        <f t="shared" si="0"/>
        <v>76.57232060899103</v>
      </c>
      <c r="H9" s="1">
        <f t="shared" si="2"/>
        <v>573.5</v>
      </c>
      <c r="I9" s="1">
        <f t="shared" si="1"/>
        <v>4007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</f>
        <v>22316.899999999998</v>
      </c>
      <c r="E10" s="1">
        <f>D10/D6*100</f>
        <v>10.198169457622845</v>
      </c>
      <c r="F10" s="1">
        <f t="shared" si="3"/>
        <v>85.66619323634409</v>
      </c>
      <c r="G10" s="1">
        <f t="shared" si="0"/>
        <v>56.57654231788163</v>
      </c>
      <c r="H10" s="1">
        <f t="shared" si="2"/>
        <v>3734.100000000002</v>
      </c>
      <c r="I10" s="1">
        <f t="shared" si="1"/>
        <v>17128.600000000002</v>
      </c>
    </row>
    <row r="11" spans="1:9" ht="18">
      <c r="A11" s="29" t="s">
        <v>15</v>
      </c>
      <c r="B11" s="49">
        <f>231.1+1.1</f>
        <v>232.2</v>
      </c>
      <c r="C11" s="50">
        <f>281.8-31.7</f>
        <v>250.10000000000002</v>
      </c>
      <c r="D11" s="51">
        <f>4+4+12.7+4+4+14.5+4+115.8+4+14.4+5.4+0.1+13.4+1</f>
        <v>201.3</v>
      </c>
      <c r="E11" s="1">
        <f>D11/D6*100</f>
        <v>0.09198820229599446</v>
      </c>
      <c r="F11" s="1">
        <f t="shared" si="3"/>
        <v>86.69250645994833</v>
      </c>
      <c r="G11" s="1">
        <f t="shared" si="0"/>
        <v>80.48780487804878</v>
      </c>
      <c r="H11" s="1">
        <f t="shared" si="2"/>
        <v>30.899999999999977</v>
      </c>
      <c r="I11" s="1">
        <f t="shared" si="1"/>
        <v>48.80000000000001</v>
      </c>
    </row>
    <row r="12" spans="1:9" ht="18.75" thickBot="1">
      <c r="A12" s="29" t="s">
        <v>35</v>
      </c>
      <c r="B12" s="50">
        <f>B6-B7-B8-B9-B10-B11</f>
        <v>2091.2000000000126</v>
      </c>
      <c r="C12" s="50">
        <f>C6-C7-C8-C9-C10-C11</f>
        <v>2281.700000000003</v>
      </c>
      <c r="D12" s="50">
        <f>D6-D7-D8-D9-D10-D11</f>
        <v>1419.910000000072</v>
      </c>
      <c r="E12" s="1">
        <f>D12/D6*100</f>
        <v>0.6488572693597223</v>
      </c>
      <c r="F12" s="1">
        <f t="shared" si="3"/>
        <v>67.89929227238252</v>
      </c>
      <c r="G12" s="1">
        <f t="shared" si="0"/>
        <v>62.230354560199416</v>
      </c>
      <c r="H12" s="1">
        <f t="shared" si="2"/>
        <v>671.2899999999406</v>
      </c>
      <c r="I12" s="1">
        <f t="shared" si="1"/>
        <v>861.7899999999311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</f>
        <v>153067.70000000004</v>
      </c>
      <c r="E17" s="3">
        <f>D17/D137*100</f>
        <v>30.893271779443072</v>
      </c>
      <c r="F17" s="3">
        <f>D17/B17*100</f>
        <v>92.69049918704607</v>
      </c>
      <c r="G17" s="3">
        <f t="shared" si="0"/>
        <v>85.74880214848599</v>
      </c>
      <c r="H17" s="3">
        <f>B17-D17</f>
        <v>12070.79999999993</v>
      </c>
      <c r="I17" s="3">
        <f t="shared" si="1"/>
        <v>25439.399999999965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</f>
        <v>123103.59999999999</v>
      </c>
      <c r="E18" s="1">
        <f>D18/D17*100</f>
        <v>80.42428285000686</v>
      </c>
      <c r="F18" s="1">
        <f t="shared" si="3"/>
        <v>94.87841120688593</v>
      </c>
      <c r="G18" s="1">
        <f t="shared" si="0"/>
        <v>91.77049251208972</v>
      </c>
      <c r="H18" s="1">
        <f t="shared" si="2"/>
        <v>6645.199999999997</v>
      </c>
      <c r="I18" s="1">
        <f t="shared" si="1"/>
        <v>11039.300000000003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</f>
        <v>4897.699999999998</v>
      </c>
      <c r="E19" s="1">
        <f>D19/D17*100</f>
        <v>3.1996952982242477</v>
      </c>
      <c r="F19" s="1">
        <f t="shared" si="3"/>
        <v>74.58615700906111</v>
      </c>
      <c r="G19" s="1">
        <f t="shared" si="0"/>
        <v>62.64164940014834</v>
      </c>
      <c r="H19" s="1">
        <f t="shared" si="2"/>
        <v>1668.800000000002</v>
      </c>
      <c r="I19" s="1">
        <f t="shared" si="1"/>
        <v>2920.9000000000024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</f>
        <v>2280.2999999999997</v>
      </c>
      <c r="E20" s="1">
        <f>D20/D17*100</f>
        <v>1.4897329743636307</v>
      </c>
      <c r="F20" s="1">
        <f t="shared" si="3"/>
        <v>94.30131094661097</v>
      </c>
      <c r="G20" s="1">
        <f t="shared" si="0"/>
        <v>80.38849326658675</v>
      </c>
      <c r="H20" s="1">
        <f t="shared" si="2"/>
        <v>137.80000000000018</v>
      </c>
      <c r="I20" s="1">
        <f t="shared" si="1"/>
        <v>556.3000000000002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</f>
        <v>11692.999999999998</v>
      </c>
      <c r="E21" s="1">
        <f>D21/D17*100</f>
        <v>7.6391034816620325</v>
      </c>
      <c r="F21" s="1">
        <f t="shared" si="3"/>
        <v>87.12919979434139</v>
      </c>
      <c r="G21" s="1">
        <f t="shared" si="0"/>
        <v>60.417700066137556</v>
      </c>
      <c r="H21" s="1">
        <f t="shared" si="2"/>
        <v>1727.300000000001</v>
      </c>
      <c r="I21" s="1">
        <f t="shared" si="1"/>
        <v>7660.6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14.2+80.1+19.7+105+3.5+1.3+30+84.1+0.1+72.2+54.8+15.1+59.3+59.3+8.9+52.2+1.2+36.9+21.6+108.1+114.2+52.3+53.9+3.6+52.3+56.5+0.1</f>
        <v>1160.4999999999998</v>
      </c>
      <c r="E22" s="1">
        <f>D22/D17*100</f>
        <v>0.7581612580577088</v>
      </c>
      <c r="F22" s="1">
        <f t="shared" si="3"/>
        <v>96.59563842184116</v>
      </c>
      <c r="G22" s="1">
        <f t="shared" si="0"/>
        <v>83.16611724236776</v>
      </c>
      <c r="H22" s="1">
        <f t="shared" si="2"/>
        <v>40.90000000000032</v>
      </c>
      <c r="I22" s="1">
        <f t="shared" si="1"/>
        <v>234.90000000000032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9932.600000000055</v>
      </c>
      <c r="E23" s="1">
        <f>D23/D17*100</f>
        <v>6.489024137685516</v>
      </c>
      <c r="F23" s="1">
        <f t="shared" si="3"/>
        <v>84.2931581716658</v>
      </c>
      <c r="G23" s="1">
        <f t="shared" si="0"/>
        <v>76.64043209876576</v>
      </c>
      <c r="H23" s="1">
        <f t="shared" si="2"/>
        <v>1850.7999999999302</v>
      </c>
      <c r="I23" s="1">
        <f t="shared" si="1"/>
        <v>3027.3999999999614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</f>
        <v>28934.999999999993</v>
      </c>
      <c r="E31" s="3">
        <f>D31/D137*100</f>
        <v>5.83987881792295</v>
      </c>
      <c r="F31" s="3">
        <f>D31/B31*100</f>
        <v>90.95081080911173</v>
      </c>
      <c r="G31" s="3">
        <f t="shared" si="0"/>
        <v>78.78764775236688</v>
      </c>
      <c r="H31" s="3">
        <f t="shared" si="2"/>
        <v>2878.900000000005</v>
      </c>
      <c r="I31" s="3">
        <f t="shared" si="1"/>
        <v>7790.30000000001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</f>
        <v>22260.9</v>
      </c>
      <c r="E32" s="1">
        <f>D32/D31*100</f>
        <v>76.9341627786418</v>
      </c>
      <c r="F32" s="1">
        <f t="shared" si="3"/>
        <v>91.32040021824119</v>
      </c>
      <c r="G32" s="1">
        <f t="shared" si="0"/>
        <v>79.69562228809555</v>
      </c>
      <c r="H32" s="1">
        <f t="shared" si="2"/>
        <v>2115.7999999999993</v>
      </c>
      <c r="I32" s="1">
        <f t="shared" si="1"/>
        <v>5671.5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</f>
        <v>736.9999999999998</v>
      </c>
      <c r="E34" s="1">
        <f>D34/D31*100</f>
        <v>2.5470883013651284</v>
      </c>
      <c r="F34" s="1">
        <f t="shared" si="3"/>
        <v>60.858794384805925</v>
      </c>
      <c r="G34" s="1">
        <f t="shared" si="0"/>
        <v>42.47349008759796</v>
      </c>
      <c r="H34" s="1">
        <f t="shared" si="2"/>
        <v>474.0000000000002</v>
      </c>
      <c r="I34" s="1">
        <f t="shared" si="1"/>
        <v>998.2000000000003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1.2369103162260242</v>
      </c>
      <c r="F35" s="19">
        <f t="shared" si="3"/>
        <v>91.1614875191034</v>
      </c>
      <c r="G35" s="19">
        <f t="shared" si="0"/>
        <v>82.03071281228513</v>
      </c>
      <c r="H35" s="19">
        <f t="shared" si="2"/>
        <v>34.700000000000045</v>
      </c>
      <c r="I35" s="19">
        <f t="shared" si="1"/>
        <v>78.39999999999998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0.06220839813374807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5561.199999999992</v>
      </c>
      <c r="E37" s="1">
        <f>D37/D31*100</f>
        <v>19.219630205633294</v>
      </c>
      <c r="F37" s="1">
        <f t="shared" si="3"/>
        <v>95.68149753965787</v>
      </c>
      <c r="G37" s="1">
        <f t="shared" si="0"/>
        <v>84.34750955529925</v>
      </c>
      <c r="H37" s="1">
        <f>B37-D37</f>
        <v>251.00000000000546</v>
      </c>
      <c r="I37" s="1">
        <f t="shared" si="1"/>
        <v>1032.00000000001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0.10046973131370471</v>
      </c>
      <c r="F41" s="3">
        <f>D41/B41*100</f>
        <v>65.16559759130777</v>
      </c>
      <c r="G41" s="3">
        <f t="shared" si="0"/>
        <v>60.66292956373385</v>
      </c>
      <c r="H41" s="3">
        <f t="shared" si="2"/>
        <v>266.09999999999997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</f>
        <v>4515.9</v>
      </c>
      <c r="E43" s="3">
        <f>D43/D137*100</f>
        <v>0.9114328237034129</v>
      </c>
      <c r="F43" s="3">
        <f>D43/B43*100</f>
        <v>89.40782830782634</v>
      </c>
      <c r="G43" s="3">
        <f aca="true" t="shared" si="4" ref="G43:G73">D43/C43*100</f>
        <v>73.96809277337351</v>
      </c>
      <c r="H43" s="3">
        <f>B43-D43</f>
        <v>535</v>
      </c>
      <c r="I43" s="3">
        <f aca="true" t="shared" si="5" ref="I43:I74">C43-D43</f>
        <v>1589.3000000000002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</f>
        <v>4109.799999999999</v>
      </c>
      <c r="E44" s="1">
        <f>D44/D43*100</f>
        <v>91.00732965743262</v>
      </c>
      <c r="F44" s="1">
        <f aca="true" t="shared" si="6" ref="F44:F71">D44/B44*100</f>
        <v>92.01182107195628</v>
      </c>
      <c r="G44" s="1">
        <f t="shared" si="4"/>
        <v>76.68395715938348</v>
      </c>
      <c r="H44" s="1">
        <f aca="true" t="shared" si="7" ref="H44:H71">B44-D44</f>
        <v>356.8000000000011</v>
      </c>
      <c r="I44" s="1">
        <f t="shared" si="5"/>
        <v>1249.6000000000013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0.02214398015899378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0.5779578821497375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4.541730330609625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173.90000000000032</v>
      </c>
      <c r="E48" s="1">
        <f>D48/D43*100</f>
        <v>3.850838149649025</v>
      </c>
      <c r="F48" s="1">
        <f t="shared" si="6"/>
        <v>61.88612099644156</v>
      </c>
      <c r="G48" s="1">
        <f t="shared" si="4"/>
        <v>54.582548650345494</v>
      </c>
      <c r="H48" s="1">
        <f t="shared" si="7"/>
        <v>107.09999999999894</v>
      </c>
      <c r="I48" s="1">
        <f t="shared" si="5"/>
        <v>144.6999999999989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</f>
        <v>8957.600000000002</v>
      </c>
      <c r="E49" s="3">
        <f>D49/D137*100</f>
        <v>1.8078900466364833</v>
      </c>
      <c r="F49" s="3">
        <f>D49/B49*100</f>
        <v>89.84283321464753</v>
      </c>
      <c r="G49" s="3">
        <f t="shared" si="4"/>
        <v>73.78461639841191</v>
      </c>
      <c r="H49" s="3">
        <f>B49-D49</f>
        <v>1012.6999999999971</v>
      </c>
      <c r="I49" s="3">
        <f t="shared" si="5"/>
        <v>3182.5999999999967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</f>
        <v>5919.699999999999</v>
      </c>
      <c r="E50" s="1">
        <f>D50/D49*100</f>
        <v>66.08578190586762</v>
      </c>
      <c r="F50" s="1">
        <f t="shared" si="6"/>
        <v>94.65310756143967</v>
      </c>
      <c r="G50" s="1">
        <f t="shared" si="4"/>
        <v>79.01255989642422</v>
      </c>
      <c r="H50" s="1">
        <f t="shared" si="7"/>
        <v>334.40000000000146</v>
      </c>
      <c r="I50" s="1">
        <f t="shared" si="5"/>
        <v>1572.4000000000015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0.02344377958381709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f>245.6-2</f>
        <v>243.6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1.505983745646155</v>
      </c>
      <c r="F52" s="1">
        <f t="shared" si="6"/>
        <v>55.3776683087028</v>
      </c>
      <c r="G52" s="1">
        <f t="shared" si="4"/>
        <v>41.76470588235294</v>
      </c>
      <c r="H52" s="1">
        <f t="shared" si="7"/>
        <v>108.69999999999999</v>
      </c>
      <c r="I52" s="1">
        <f t="shared" si="5"/>
        <v>188.1</v>
      </c>
    </row>
    <row r="53" spans="1:9" ht="18">
      <c r="A53" s="29" t="s">
        <v>0</v>
      </c>
      <c r="B53" s="49">
        <f>311.9+2</f>
        <v>313.9</v>
      </c>
      <c r="C53" s="50">
        <f>534.1-3+2</f>
        <v>533.1</v>
      </c>
      <c r="D53" s="51">
        <f>6+11+5+10.4+0.1+20.8+16+0.1+76.5+39.2+7.7+0.3+8.1+0.1+0.2+12-0.1+0.1+4.7+0.1+6.4+2.7+8.2+0.3+5.7+1.7+0.9+0.1+5.2+0.5+0.2+3+0.1</f>
        <v>253.29999999999987</v>
      </c>
      <c r="E53" s="1">
        <f>D53/D49*100</f>
        <v>2.8277663659908883</v>
      </c>
      <c r="F53" s="1">
        <f t="shared" si="6"/>
        <v>80.69448869066578</v>
      </c>
      <c r="G53" s="1">
        <f t="shared" si="4"/>
        <v>47.514537610204435</v>
      </c>
      <c r="H53" s="1">
        <f t="shared" si="7"/>
        <v>60.60000000000011</v>
      </c>
      <c r="I53" s="1">
        <f t="shared" si="5"/>
        <v>279.8000000000002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2647.6000000000035</v>
      </c>
      <c r="E54" s="1">
        <f>D54/D49*100</f>
        <v>29.557024202911524</v>
      </c>
      <c r="F54" s="1">
        <f t="shared" si="6"/>
        <v>83.99213247890377</v>
      </c>
      <c r="G54" s="1">
        <f t="shared" si="4"/>
        <v>69.99973561060743</v>
      </c>
      <c r="H54" s="1">
        <f t="shared" si="7"/>
        <v>504.59999999999536</v>
      </c>
      <c r="I54" s="1">
        <f>C54-D54</f>
        <v>1134.6999999999948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</f>
        <v>2605.1000000000004</v>
      </c>
      <c r="E56" s="3">
        <f>D56/D137*100</f>
        <v>0.5257808297415271</v>
      </c>
      <c r="F56" s="3">
        <f>D56/B56*100</f>
        <v>94.48353402002033</v>
      </c>
      <c r="G56" s="3">
        <f t="shared" si="4"/>
        <v>83.90016103059583</v>
      </c>
      <c r="H56" s="3">
        <f>B56-D56</f>
        <v>152.09999999999945</v>
      </c>
      <c r="I56" s="3">
        <f t="shared" si="5"/>
        <v>499.89999999999964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</f>
        <v>1473.7</v>
      </c>
      <c r="E57" s="1">
        <f>D57/D56*100</f>
        <v>56.56980538175117</v>
      </c>
      <c r="F57" s="1">
        <f t="shared" si="6"/>
        <v>93.53855918755951</v>
      </c>
      <c r="G57" s="1">
        <f t="shared" si="4"/>
        <v>82.04999721619063</v>
      </c>
      <c r="H57" s="1">
        <f t="shared" si="7"/>
        <v>101.79999999999995</v>
      </c>
      <c r="I57" s="1">
        <f t="shared" si="5"/>
        <v>322.4000000000001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6.963264366051207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5.028597750566197</v>
      </c>
      <c r="F59" s="1">
        <f t="shared" si="6"/>
        <v>78.86815171583386</v>
      </c>
      <c r="G59" s="1">
        <f t="shared" si="4"/>
        <v>45.50191038555055</v>
      </c>
      <c r="H59" s="1">
        <f t="shared" si="7"/>
        <v>35.099999999999966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27.956700318605808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90.70000000000024</v>
      </c>
      <c r="E61" s="1">
        <f>D61/D56*100</f>
        <v>3.4816321830256127</v>
      </c>
      <c r="F61" s="1">
        <f t="shared" si="6"/>
        <v>85.64683663833841</v>
      </c>
      <c r="G61" s="1">
        <f t="shared" si="4"/>
        <v>81.49146451033279</v>
      </c>
      <c r="H61" s="1">
        <f t="shared" si="7"/>
        <v>15.19999999999959</v>
      </c>
      <c r="I61" s="1">
        <f t="shared" si="5"/>
        <v>20.599999999999568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296.5</v>
      </c>
      <c r="C66" s="53">
        <f>C67+C68</f>
        <v>375.7</v>
      </c>
      <c r="D66" s="54">
        <f>SUM(D67:D68)</f>
        <v>1.4</v>
      </c>
      <c r="E66" s="42">
        <f>D66/D137*100</f>
        <v>0.0002825585051008167</v>
      </c>
      <c r="F66" s="113">
        <f>D66/B66*100</f>
        <v>0.4721753794266441</v>
      </c>
      <c r="G66" s="3">
        <f t="shared" si="4"/>
        <v>0.3726377428799574</v>
      </c>
      <c r="H66" s="3">
        <f>B66-D66</f>
        <v>295.1</v>
      </c>
      <c r="I66" s="3">
        <f t="shared" si="5"/>
        <v>374.3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86.3-17.6-66.7</f>
        <v>1.9999999999999858</v>
      </c>
      <c r="C68" s="50">
        <f>202.6-17.6-66.7</f>
        <v>118.3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1.9999999999999858</v>
      </c>
      <c r="I68" s="1">
        <f t="shared" si="5"/>
        <v>118.3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</f>
        <v>34081.700000000004</v>
      </c>
      <c r="E87" s="3">
        <f>D87/D137*100</f>
        <v>6.878624430924648</v>
      </c>
      <c r="F87" s="3">
        <f aca="true" t="shared" si="10" ref="F87:F92">D87/B87*100</f>
        <v>90.07553492895806</v>
      </c>
      <c r="G87" s="3">
        <f t="shared" si="8"/>
        <v>77.31537564596407</v>
      </c>
      <c r="H87" s="3">
        <f aca="true" t="shared" si="11" ref="H87:H92">B87-D87</f>
        <v>3755.0999999999985</v>
      </c>
      <c r="I87" s="3">
        <f t="shared" si="9"/>
        <v>9999.699999999997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</f>
        <v>29283.899999999998</v>
      </c>
      <c r="E88" s="1">
        <f>D88/D87*100</f>
        <v>85.92265057200783</v>
      </c>
      <c r="F88" s="1">
        <f t="shared" si="10"/>
        <v>92.28507500315139</v>
      </c>
      <c r="G88" s="1">
        <f t="shared" si="8"/>
        <v>78.62209502126379</v>
      </c>
      <c r="H88" s="1">
        <f t="shared" si="11"/>
        <v>2448.100000000002</v>
      </c>
      <c r="I88" s="1">
        <f t="shared" si="9"/>
        <v>7962.500000000004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</f>
        <v>1203.6</v>
      </c>
      <c r="E89" s="1">
        <f>D89/D87*100</f>
        <v>3.5315139796430333</v>
      </c>
      <c r="F89" s="1">
        <f t="shared" si="10"/>
        <v>78.77478892597682</v>
      </c>
      <c r="G89" s="1">
        <f t="shared" si="8"/>
        <v>65.76330455687904</v>
      </c>
      <c r="H89" s="1">
        <f t="shared" si="11"/>
        <v>324.3000000000002</v>
      </c>
      <c r="I89" s="1">
        <f t="shared" si="9"/>
        <v>626.5999999999999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3594.2000000000066</v>
      </c>
      <c r="E91" s="1">
        <f>D91/D87*100</f>
        <v>10.545835448349132</v>
      </c>
      <c r="F91" s="1">
        <f t="shared" si="10"/>
        <v>78.52913544101912</v>
      </c>
      <c r="G91" s="1">
        <f>D91/C91*100</f>
        <v>71.81505754475717</v>
      </c>
      <c r="H91" s="1">
        <f t="shared" si="11"/>
        <v>982.6999999999966</v>
      </c>
      <c r="I91" s="1">
        <f>C91-D91</f>
        <v>1410.5999999999935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</f>
        <v>28766.800000000007</v>
      </c>
      <c r="E92" s="3">
        <f>D92/D137*100</f>
        <v>5.8059314318101265</v>
      </c>
      <c r="F92" s="3">
        <f t="shared" si="10"/>
        <v>76.44767123578904</v>
      </c>
      <c r="G92" s="3">
        <f>D92/C92*100</f>
        <v>66.50914168924731</v>
      </c>
      <c r="H92" s="3">
        <f t="shared" si="11"/>
        <v>8862.599999999995</v>
      </c>
      <c r="I92" s="3">
        <f>C92-D92</f>
        <v>14485.599999999995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5190.9+17.6+66.7</f>
        <v>5275.2</v>
      </c>
      <c r="C98" s="106">
        <f>5290.2+873.6+17.6+66.7</f>
        <v>6248.1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</f>
        <v>4567.899999999999</v>
      </c>
      <c r="E98" s="25">
        <f>D98/D137*100</f>
        <v>0.9219278538928717</v>
      </c>
      <c r="F98" s="25">
        <f>D98/B98*100</f>
        <v>86.59197755535332</v>
      </c>
      <c r="G98" s="25">
        <f aca="true" t="shared" si="12" ref="G98:G135">D98/C98*100</f>
        <v>73.10862502200666</v>
      </c>
      <c r="H98" s="25">
        <f aca="true" t="shared" si="13" ref="H98:H103">B98-D98</f>
        <v>707.3000000000011</v>
      </c>
      <c r="I98" s="25">
        <f aca="true" t="shared" si="14" ref="I98:I135">C98-D98</f>
        <v>1680.2000000000016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0.3327568466910397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4816.4+17.6+66.7</f>
        <v>4900.7</v>
      </c>
      <c r="C100" s="51">
        <f>5711.4+17.6+66.7</f>
        <v>5795.7</v>
      </c>
      <c r="D100" s="51">
        <f>3302.1+5.1+16.7+151+216.3+17.4+13.8+53.7+7.6+119.5+15.5+6.4+75+28.9+153.8+9.3+9.1+11.7+14.3+26.2</f>
        <v>4253.400000000001</v>
      </c>
      <c r="E100" s="1">
        <f>D100/D98*100</f>
        <v>93.11499813918871</v>
      </c>
      <c r="F100" s="1">
        <f aca="true" t="shared" si="15" ref="F100:F135">D100/B100*100</f>
        <v>86.79168282082152</v>
      </c>
      <c r="G100" s="1">
        <f t="shared" si="12"/>
        <v>73.3888917645841</v>
      </c>
      <c r="H100" s="1">
        <f t="shared" si="13"/>
        <v>647.2999999999993</v>
      </c>
      <c r="I100" s="1">
        <f t="shared" si="14"/>
        <v>1542.2999999999993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17.7+41.2+3+5.2+16.9+34.4+10.6+13.9+13.1+2.6+3.8+6.5+29.2+10.8+9.4+3.9+11.8+1.3</f>
        <v>235.30000000000004</v>
      </c>
      <c r="E101" s="97">
        <f>D101/D98*100</f>
        <v>5.15116355436853</v>
      </c>
      <c r="F101" s="97">
        <f>D101/B101*100</f>
        <v>76.59505208333334</v>
      </c>
      <c r="G101" s="97">
        <f>D101/C101*100</f>
        <v>58.8102974256436</v>
      </c>
      <c r="H101" s="97">
        <f t="shared" si="13"/>
        <v>71.89999999999995</v>
      </c>
      <c r="I101" s="97">
        <f>C101-D101</f>
        <v>164.79999999999998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299.29999999999836</v>
      </c>
      <c r="E102" s="97">
        <f>D102/D98*100</f>
        <v>6.552245014120241</v>
      </c>
      <c r="F102" s="97">
        <f t="shared" si="15"/>
        <v>83.30086278875541</v>
      </c>
      <c r="G102" s="97">
        <f t="shared" si="12"/>
        <v>68.45837145471131</v>
      </c>
      <c r="H102" s="97">
        <f>B102-D102</f>
        <v>60.00000000000182</v>
      </c>
      <c r="I102" s="97">
        <f t="shared" si="14"/>
        <v>137.90000000000236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10643.3</v>
      </c>
      <c r="E103" s="95">
        <f>D103/D137*100</f>
        <v>2.14811066952823</v>
      </c>
      <c r="F103" s="95">
        <f>D103/B103*100</f>
        <v>76.2293907836874</v>
      </c>
      <c r="G103" s="95">
        <f t="shared" si="12"/>
        <v>62.01991713817879</v>
      </c>
      <c r="H103" s="95">
        <f t="shared" si="13"/>
        <v>3318.899999999998</v>
      </c>
      <c r="I103" s="95">
        <f t="shared" si="14"/>
        <v>6517.799999999999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6.5308691853090695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1.1462610280646042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0.06952730825965632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0.46320220232446707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7.013802110247762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0.21515883231704452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0.7037291065740889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13.5+13.4+14.3+0.8+6.9+0.4+13.5-0.1+0.8+0.5+2+13.5-0.1+0.1+13.9+0.3+2.4+13.5+0.3+6.3+13.5+3.9+0.8</f>
        <v>134.4</v>
      </c>
      <c r="E114" s="6">
        <f>D114/D103*100</f>
        <v>1.2627662473105146</v>
      </c>
      <c r="F114" s="6">
        <f t="shared" si="15"/>
        <v>76.84391080617495</v>
      </c>
      <c r="G114" s="6">
        <f t="shared" si="12"/>
        <v>74.5424292845258</v>
      </c>
      <c r="H114" s="6">
        <f t="shared" si="16"/>
        <v>40.5</v>
      </c>
      <c r="I114" s="6">
        <f t="shared" si="14"/>
        <v>45.900000000000006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0.5430646510010992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9.78268018377759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0.041340561667903744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0.46226264410474194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0.43313633929326434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1.2693431548485903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0.15878533913353943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</f>
        <v>682.3000000000003</v>
      </c>
      <c r="E129" s="19">
        <f>D129/D103*100</f>
        <v>6.41060573318426</v>
      </c>
      <c r="F129" s="6">
        <f t="shared" si="15"/>
        <v>93.83853665245499</v>
      </c>
      <c r="G129" s="6">
        <f t="shared" si="12"/>
        <v>78.58788297627278</v>
      </c>
      <c r="H129" s="6">
        <f t="shared" si="16"/>
        <v>44.79999999999973</v>
      </c>
      <c r="I129" s="6">
        <f t="shared" si="14"/>
        <v>185.89999999999975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</f>
        <v>595.4</v>
      </c>
      <c r="E130" s="1">
        <f>D130/D129*100</f>
        <v>87.26366700864719</v>
      </c>
      <c r="F130" s="1">
        <f>D130/B130*100</f>
        <v>94.49293762894779</v>
      </c>
      <c r="G130" s="1">
        <f t="shared" si="12"/>
        <v>79.6948199705528</v>
      </c>
      <c r="H130" s="1">
        <f t="shared" si="16"/>
        <v>34.700000000000045</v>
      </c>
      <c r="I130" s="1">
        <f t="shared" si="14"/>
        <v>151.70000000000005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1.6268503590795829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59.02304736312986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4.470418009451957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15710.399999999998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544692.2999999999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495472.61000000004</v>
      </c>
      <c r="E137" s="38">
        <v>100</v>
      </c>
      <c r="F137" s="3">
        <f>D137/B137*100</f>
        <v>90.96376247653953</v>
      </c>
      <c r="G137" s="3">
        <f aca="true" t="shared" si="17" ref="G137:G143">D137/C137*100</f>
        <v>79.3823328577073</v>
      </c>
      <c r="H137" s="3">
        <f aca="true" t="shared" si="18" ref="H137:H143">B137-D137</f>
        <v>49219.689999999886</v>
      </c>
      <c r="I137" s="3">
        <f aca="true" t="shared" si="19" ref="I137:I143">C137-D137</f>
        <v>128687.18999999989</v>
      </c>
      <c r="K137" s="46"/>
      <c r="L137" s="47"/>
    </row>
    <row r="138" spans="1:12" ht="18.75">
      <c r="A138" s="23" t="s">
        <v>5</v>
      </c>
      <c r="B138" s="67">
        <f>B7+B18+B32+B50+B57+B88+B111+B115+B44+B130</f>
        <v>390706.99999999994</v>
      </c>
      <c r="C138" s="67">
        <f>C7+C18+C32+C50+C57+C88+C111+C115+C44+C130</f>
        <v>430976.7</v>
      </c>
      <c r="D138" s="67">
        <f>D7+D18+D32+D50+D57+D88+D111+D115+D44+D130</f>
        <v>368628.6</v>
      </c>
      <c r="E138" s="6">
        <f>D138/D137*100</f>
        <v>74.39939010957637</v>
      </c>
      <c r="F138" s="6">
        <f aca="true" t="shared" si="20" ref="F138:F149">D138/B138*100</f>
        <v>94.34911583360422</v>
      </c>
      <c r="G138" s="6">
        <f t="shared" si="17"/>
        <v>85.53330145225948</v>
      </c>
      <c r="H138" s="6">
        <f t="shared" si="18"/>
        <v>22078.399999999965</v>
      </c>
      <c r="I138" s="18">
        <f t="shared" si="19"/>
        <v>62348.100000000035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43557.8</v>
      </c>
      <c r="C139" s="68">
        <f>C10+C21+C34+C53+C59+C89+C47+C131+C105+C108</f>
        <v>64497.399999999994</v>
      </c>
      <c r="D139" s="68">
        <f>D10+D21+D34+D53+D59+D89+D47+D131+D105+D108</f>
        <v>36898.19999999999</v>
      </c>
      <c r="E139" s="6">
        <f>D139/D137*100</f>
        <v>7.4470715949363955</v>
      </c>
      <c r="F139" s="6">
        <f t="shared" si="20"/>
        <v>84.71088989802054</v>
      </c>
      <c r="G139" s="6">
        <f t="shared" si="17"/>
        <v>57.208817719784044</v>
      </c>
      <c r="H139" s="6">
        <f t="shared" si="18"/>
        <v>6659.600000000013</v>
      </c>
      <c r="I139" s="18">
        <f t="shared" si="19"/>
        <v>27599.200000000004</v>
      </c>
      <c r="K139" s="46"/>
      <c r="L139" s="103"/>
    </row>
    <row r="140" spans="1:12" ht="18.75">
      <c r="A140" s="23" t="s">
        <v>1</v>
      </c>
      <c r="B140" s="67">
        <f>B20+B9+B52+B46+B58+B33+B99+B119</f>
        <v>16568.800000000003</v>
      </c>
      <c r="C140" s="67">
        <f>C20+C9+C52+C46+C58+C33+C99+C119</f>
        <v>20514.600000000002</v>
      </c>
      <c r="D140" s="67">
        <f>D20+D9+D52+D46+D58+D33+D99+D119</f>
        <v>15740.800000000001</v>
      </c>
      <c r="E140" s="6">
        <f>D140/D137*100</f>
        <v>3.176926369350669</v>
      </c>
      <c r="F140" s="6">
        <f t="shared" si="20"/>
        <v>95.00265559364588</v>
      </c>
      <c r="G140" s="6">
        <f t="shared" si="17"/>
        <v>76.72974369473448</v>
      </c>
      <c r="H140" s="6">
        <f t="shared" si="18"/>
        <v>828.0000000000018</v>
      </c>
      <c r="I140" s="18">
        <f t="shared" si="19"/>
        <v>4773.800000000001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7084</v>
      </c>
      <c r="C141" s="67">
        <f>C11+C22+C100+C60+C36+C90</f>
        <v>8197.7</v>
      </c>
      <c r="D141" s="67">
        <f>D11+D22+D100+D60+D36+D90</f>
        <v>6361.500000000001</v>
      </c>
      <c r="E141" s="6">
        <f>D141/D137*100</f>
        <v>1.2839256644277472</v>
      </c>
      <c r="F141" s="6">
        <f t="shared" si="20"/>
        <v>89.80095990965557</v>
      </c>
      <c r="G141" s="6">
        <f t="shared" si="17"/>
        <v>77.60103443648829</v>
      </c>
      <c r="H141" s="6">
        <f t="shared" si="18"/>
        <v>722.4999999999991</v>
      </c>
      <c r="I141" s="18">
        <f t="shared" si="19"/>
        <v>1836.1999999999998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4924.5999999999985</v>
      </c>
      <c r="E142" s="6">
        <f>D142/D137*100</f>
        <v>0.993919724442487</v>
      </c>
      <c r="F142" s="6">
        <f t="shared" si="20"/>
        <v>73.62676793349875</v>
      </c>
      <c r="G142" s="6">
        <f t="shared" si="17"/>
        <v>61.99222044587669</v>
      </c>
      <c r="H142" s="6">
        <f t="shared" si="18"/>
        <v>1764.0000000000018</v>
      </c>
      <c r="I142" s="18">
        <f t="shared" si="19"/>
        <v>3019.300000000002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80086.09999999998</v>
      </c>
      <c r="C143" s="67">
        <f>C137-C138-C139-C140-C141-C142</f>
        <v>92029.49999999993</v>
      </c>
      <c r="D143" s="67">
        <f>D137-D138-D139-D140-D141-D142</f>
        <v>62918.91000000008</v>
      </c>
      <c r="E143" s="6">
        <f>D143/D137*100</f>
        <v>12.698766537266323</v>
      </c>
      <c r="F143" s="6">
        <f t="shared" si="20"/>
        <v>78.56408290577279</v>
      </c>
      <c r="G143" s="43">
        <f t="shared" si="17"/>
        <v>68.36819715417354</v>
      </c>
      <c r="H143" s="6">
        <f t="shared" si="18"/>
        <v>17167.189999999893</v>
      </c>
      <c r="I143" s="6">
        <f t="shared" si="19"/>
        <v>29110.589999999844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63538+234.4-632+23</f>
        <v>63163.4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1285.7+343.1+251.2+535+4+1250.9+3+47.1-1+182.9+10.6+2492.6+31+22.3+70.1+288.5+61.4+28+67+8.2+59.1+10.4+80.6+354.8+3.8+68.4+2.6+5.3+24.2+4809.3+1220.5+217.5+98.1+52.8+976.5+2798.4+12.2+2.6+88.8+131.2+22.7+26.1</f>
        <v>18047.5</v>
      </c>
      <c r="E145" s="15"/>
      <c r="F145" s="6">
        <f t="shared" si="20"/>
        <v>28.572717744769914</v>
      </c>
      <c r="G145" s="6">
        <f aca="true" t="shared" si="21" ref="G145:G154">D145/C145*100</f>
        <v>25.877148961186062</v>
      </c>
      <c r="H145" s="6">
        <f>B145-D145</f>
        <v>45115.9</v>
      </c>
      <c r="I145" s="6">
        <f aca="true" t="shared" si="22" ref="I145:I154">C145-D145</f>
        <v>51695.500000000015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2921.3+155.4+1707.9+56.8+14.6+990.8-990.8+14.7+990.8+400.1+597.2+8.8-9.6+18.2+0.4+53.9+92.1+242.6+11.1+67.1+121.7-0.1+4651+87.1+10.9</f>
        <v>12214</v>
      </c>
      <c r="E146" s="6"/>
      <c r="F146" s="6">
        <f t="shared" si="20"/>
        <v>45.5173904455964</v>
      </c>
      <c r="G146" s="6">
        <f t="shared" si="21"/>
        <v>43.69899428628673</v>
      </c>
      <c r="H146" s="6">
        <f aca="true" t="shared" si="23" ref="H146:H153">B146-D146</f>
        <v>14619.7</v>
      </c>
      <c r="I146" s="6">
        <f t="shared" si="22"/>
        <v>15736.300000000003</v>
      </c>
      <c r="K146" s="46"/>
      <c r="L146" s="46"/>
    </row>
    <row r="147" spans="1:12" ht="18.75">
      <c r="A147" s="23" t="s">
        <v>63</v>
      </c>
      <c r="B147" s="89">
        <f>87818.4-39.4+632-23</f>
        <v>88388</v>
      </c>
      <c r="C147" s="67">
        <f>109130.7-6200+130-3633.3+1677.5-526.6+624</f>
        <v>101202.29999999999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</f>
        <v>22383.399999999998</v>
      </c>
      <c r="E147" s="6"/>
      <c r="F147" s="6">
        <f t="shared" si="20"/>
        <v>25.324025885866856</v>
      </c>
      <c r="G147" s="6">
        <f t="shared" si="21"/>
        <v>22.11748151968878</v>
      </c>
      <c r="H147" s="6">
        <f t="shared" si="23"/>
        <v>66004.6</v>
      </c>
      <c r="I147" s="6">
        <f t="shared" si="22"/>
        <v>78818.9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</f>
        <v>4984.9000000000015</v>
      </c>
      <c r="E149" s="19"/>
      <c r="F149" s="6">
        <f t="shared" si="20"/>
        <v>28.52507796629568</v>
      </c>
      <c r="G149" s="6">
        <f t="shared" si="21"/>
        <v>25.606398389101788</v>
      </c>
      <c r="H149" s="6">
        <f t="shared" si="23"/>
        <v>12490.599999999999</v>
      </c>
      <c r="I149" s="6">
        <f t="shared" si="22"/>
        <v>14482.5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</f>
        <v>2245.1</v>
      </c>
      <c r="E153" s="24"/>
      <c r="F153" s="6">
        <f>D153/B153*100</f>
        <v>27.52629901179471</v>
      </c>
      <c r="G153" s="6">
        <f t="shared" si="21"/>
        <v>25.32172383068473</v>
      </c>
      <c r="H153" s="6">
        <f t="shared" si="23"/>
        <v>5911.1</v>
      </c>
      <c r="I153" s="6">
        <f t="shared" si="22"/>
        <v>6621.199999999999</v>
      </c>
    </row>
    <row r="154" spans="1:9" ht="19.5" thickBot="1">
      <c r="A154" s="14" t="s">
        <v>20</v>
      </c>
      <c r="B154" s="91">
        <f>B137+B145+B149+B150+B146+B153+B152+B147+B151+B148</f>
        <v>758243.8999999998</v>
      </c>
      <c r="C154" s="91">
        <f>C137+C145+C149+C150+C146+C153+C152+C147+C151+C148</f>
        <v>861086</v>
      </c>
      <c r="D154" s="91">
        <f>D137+D145+D149+D150+D146+D153+D152+D147+D151+D148</f>
        <v>564250.21</v>
      </c>
      <c r="E154" s="25"/>
      <c r="F154" s="3">
        <f>D154/B154*100</f>
        <v>74.4153972092621</v>
      </c>
      <c r="G154" s="3">
        <f t="shared" si="21"/>
        <v>65.52774171220993</v>
      </c>
      <c r="H154" s="3">
        <f>B154-D154</f>
        <v>193993.68999999983</v>
      </c>
      <c r="I154" s="3">
        <f t="shared" si="22"/>
        <v>296835.79000000004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495472.61000000004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495472.61000000004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2014-10-27T06:08:08Z</dcterms:modified>
  <cp:category/>
  <cp:version/>
  <cp:contentType/>
  <cp:contentStatus/>
</cp:coreProperties>
</file>